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2" i="1"/>
  <c r="F52" i="1"/>
  <c r="G51" i="1"/>
  <c r="F51" i="1"/>
  <c r="G50" i="1"/>
  <c r="F50" i="1"/>
  <c r="E49" i="1"/>
  <c r="D49" i="1"/>
  <c r="G48" i="1"/>
  <c r="F48" i="1"/>
  <c r="G47" i="1"/>
  <c r="F47" i="1"/>
  <c r="E46" i="1"/>
  <c r="G46" i="1" s="1"/>
  <c r="D46" i="1"/>
  <c r="D45" i="1"/>
  <c r="G44" i="1"/>
  <c r="F44" i="1"/>
  <c r="G40" i="1"/>
  <c r="F40" i="1"/>
  <c r="G39" i="1"/>
  <c r="F39" i="1"/>
  <c r="E38" i="1"/>
  <c r="E43" i="1" s="1"/>
  <c r="D38" i="1"/>
  <c r="D43" i="1" s="1"/>
  <c r="G37" i="1"/>
  <c r="F37" i="1"/>
  <c r="G36" i="1"/>
  <c r="F36" i="1"/>
  <c r="E35" i="1"/>
  <c r="E42" i="1" s="1"/>
  <c r="D35" i="1"/>
  <c r="D42" i="1" s="1"/>
  <c r="G33" i="1"/>
  <c r="F33" i="1"/>
  <c r="G32" i="1"/>
  <c r="F32" i="1"/>
  <c r="G31" i="1"/>
  <c r="F31" i="1"/>
  <c r="G30" i="1"/>
  <c r="F30" i="1"/>
  <c r="E29" i="1"/>
  <c r="D29" i="1"/>
  <c r="E28" i="1"/>
  <c r="G28" i="1" s="1"/>
  <c r="D28" i="1"/>
  <c r="G27" i="1"/>
  <c r="F27" i="1"/>
  <c r="G23" i="1"/>
  <c r="F23" i="1"/>
  <c r="G22" i="1"/>
  <c r="F22" i="1"/>
  <c r="E21" i="1"/>
  <c r="E26" i="1" s="1"/>
  <c r="D21" i="1"/>
  <c r="D26" i="1" s="1"/>
  <c r="G20" i="1"/>
  <c r="F20" i="1"/>
  <c r="G19" i="1"/>
  <c r="F19" i="1"/>
  <c r="E18" i="1"/>
  <c r="E25" i="1" s="1"/>
  <c r="D18" i="1"/>
  <c r="D25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4" i="1" s="1"/>
  <c r="E15" i="1" s="1"/>
  <c r="D5" i="1"/>
  <c r="D12" i="1" s="1"/>
  <c r="G53" i="1" l="1"/>
  <c r="D17" i="1"/>
  <c r="D24" i="1" s="1"/>
  <c r="G49" i="1"/>
  <c r="E34" i="1"/>
  <c r="E41" i="1" s="1"/>
  <c r="E17" i="1"/>
  <c r="E24" i="1" s="1"/>
  <c r="G29" i="1"/>
  <c r="E45" i="1"/>
  <c r="G45" i="1" s="1"/>
  <c r="F53" i="1"/>
  <c r="G5" i="1"/>
  <c r="D4" i="1"/>
  <c r="D15" i="1" s="1"/>
  <c r="D34" i="1"/>
  <c r="D41" i="1" s="1"/>
  <c r="F41" i="1" s="1"/>
  <c r="G26" i="1"/>
  <c r="F26" i="1"/>
  <c r="G24" i="1"/>
  <c r="F24" i="1"/>
  <c r="G42" i="1"/>
  <c r="F42" i="1"/>
  <c r="G15" i="1"/>
  <c r="F15" i="1"/>
  <c r="G13" i="1"/>
  <c r="F13" i="1"/>
  <c r="G25" i="1"/>
  <c r="F25" i="1"/>
  <c r="G43" i="1"/>
  <c r="F43" i="1"/>
  <c r="E11" i="1"/>
  <c r="F5" i="1"/>
  <c r="F8" i="1"/>
  <c r="F17" i="1"/>
  <c r="F18" i="1"/>
  <c r="F21" i="1"/>
  <c r="F28" i="1"/>
  <c r="F29" i="1"/>
  <c r="F34" i="1"/>
  <c r="F35" i="1"/>
  <c r="F38" i="1"/>
  <c r="F45" i="1"/>
  <c r="F46" i="1"/>
  <c r="F49" i="1"/>
  <c r="E12" i="1"/>
  <c r="G12" i="1" s="1"/>
  <c r="G8" i="1"/>
  <c r="G17" i="1"/>
  <c r="G18" i="1"/>
  <c r="G21" i="1"/>
  <c r="G34" i="1"/>
  <c r="G35" i="1"/>
  <c r="G38" i="1"/>
  <c r="G4" i="1"/>
  <c r="D11" i="1"/>
  <c r="D14" i="1"/>
  <c r="E14" i="1"/>
  <c r="G41" i="1" l="1"/>
  <c r="F4" i="1"/>
  <c r="F12" i="1"/>
  <c r="G14" i="1"/>
  <c r="F14" i="1"/>
  <c r="G11" i="1"/>
  <c r="F11" i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<sst xmlns="http://schemas.openxmlformats.org/spreadsheetml/2006/main" count="163" uniqueCount="96">
  <si>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</si>
  <si>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</si>
  <si>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</si>
  <si>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</si>
  <si>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</si>
  <si>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</si>
  <si>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</si>
  <si>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</si>
  <si>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</si>
  <si>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</si>
  <si>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</si>
  <si>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</si>
  <si>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</si>
  <si>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</si>
  <si>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</si>
  <si>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</si>
  <si>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</si>
  <si>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</si>
  <si>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</si>
  <si>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</si>
  <si>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</si>
  <si>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</si>
  <si>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</si>
  <si>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</si>
  <si>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</si>
  <si>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</si>
  <si>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</si>
  <si>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</si>
  <si>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</si>
  <si>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</si>
  <si>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</si>
  <si>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</si>
  <si>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</si>
  <si>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</si>
  <si>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</si>
  <si>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</si>
  <si>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</si>
  <si>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</si>
  <si>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</si>
  <si>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</si>
  <si>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</si>
  <si>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</si>
  <si>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</si>
  <si>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</si>
  <si>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</si>
  <si>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</si>
  <si>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</si>
  <si>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</si>
  <si>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</si>
  <si>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</si>
  <si>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</si>
  <si>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</si>
  <si>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</si>
  <si>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</si>
  <si>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</si>
  <si>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</si>
  <si>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</si>
  <si>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</si>
  <si>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</si>
  <si>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</si>
  <si>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</si>
  <si>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</si>
  <si>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</si>
  <si>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</si>
  <si>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</si>
  <si>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</si>
  <si>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</si>
  <si>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</si>
  <si>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</si>
  <si>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</si>
  <si>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</si>
  <si>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</si>
  <si>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</si>
  <si>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</si>
  <si>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</si>
  <si>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</si>
  <si>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</si>
  <si>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</si>
  <si>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</si>
  <si>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</si>
  <si>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</si>
  <si>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</si>
  <si>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</si>
  <si>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</si>
  <si>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</si>
  <si>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</si>
  <si>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</si>
  <si>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</si>
  <si>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</si>
  <si>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</si>
  <si>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</si>
  <si>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</si>
  <si>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</si>
  <si>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</si>
  <si>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</si>
  <si>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4 квартала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</si>
</sst>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56"/>
  <sheetViews>
    <sheetView tabSelected="1" zoomScale="85" zoomScaleNormal="85" workbookViewId="0">
      <selection activeCell="A69" sqref="A57:XFD69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9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4302</v>
      </c>
      <c r="E4" s="8">
        <f>E5+E8</f>
        <v>4220</v>
      </c>
      <c r="F4" s="9">
        <f t="shared" ref="F4:F35" si="0">D4-E4</f>
        <v>82</v>
      </c>
      <c r="G4" s="10">
        <f t="shared" ref="G4:G35" si="1">D4/E4-1</f>
        <v>1.9431279620853115E-2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9</v>
      </c>
      <c r="E5" s="13">
        <f>E6+E7</f>
        <v>9</v>
      </c>
      <c r="F5" s="9">
        <f t="shared" si="0"/>
        <v>0</v>
      </c>
      <c r="G5" s="10">
        <f t="shared" si="1"/>
        <v>0</v>
      </c>
    </row>
    <row r="6" spans="1:7" ht="18.75" x14ac:dyDescent="0.2">
      <c r="A6" s="6" t="s">
        <v>11</v>
      </c>
      <c r="B6" s="14" t="s">
        <v>12</v>
      </c>
      <c r="C6" s="15" t="s">
        <v>8</v>
      </c>
      <c r="D6" s="16">
        <v>9</v>
      </c>
      <c r="E6" s="16">
        <v>9</v>
      </c>
      <c r="F6" s="9">
        <f t="shared" si="0"/>
        <v>0</v>
      </c>
      <c r="G6" s="10">
        <f t="shared" si="1"/>
        <v>0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4293</v>
      </c>
      <c r="E8" s="17">
        <f>E9+E10</f>
        <v>4211</v>
      </c>
      <c r="F8" s="9">
        <f t="shared" si="0"/>
        <v>82</v>
      </c>
      <c r="G8" s="10">
        <f t="shared" si="1"/>
        <v>1.9472809308952677E-2</v>
      </c>
    </row>
    <row r="9" spans="1:7" ht="18.75" x14ac:dyDescent="0.2">
      <c r="A9" s="6" t="s">
        <v>17</v>
      </c>
      <c r="B9" s="14" t="s">
        <v>12</v>
      </c>
      <c r="C9" s="15" t="s">
        <v>8</v>
      </c>
      <c r="D9" s="16">
        <v>545</v>
      </c>
      <c r="E9" s="16">
        <v>520</v>
      </c>
      <c r="F9" s="9">
        <f t="shared" si="0"/>
        <v>25</v>
      </c>
      <c r="G9" s="10">
        <f t="shared" si="1"/>
        <v>4.8076923076923128E-2</v>
      </c>
    </row>
    <row r="10" spans="1:7" ht="18.75" x14ac:dyDescent="0.2">
      <c r="A10" s="6" t="s">
        <v>18</v>
      </c>
      <c r="B10" s="14" t="s">
        <v>14</v>
      </c>
      <c r="C10" s="15" t="s">
        <v>8</v>
      </c>
      <c r="D10" s="16">
        <v>3748</v>
      </c>
      <c r="E10" s="16">
        <v>3691</v>
      </c>
      <c r="F10" s="9">
        <f t="shared" si="0"/>
        <v>57</v>
      </c>
      <c r="G10" s="10">
        <f t="shared" si="1"/>
        <v>1.5442969384990457E-2</v>
      </c>
    </row>
    <row r="11" spans="1:7" ht="47.25" x14ac:dyDescent="0.25">
      <c r="A11" s="6" t="s">
        <v>19</v>
      </c>
      <c r="B11" s="7" t="s">
        <v>20</v>
      </c>
      <c r="C11" s="5" t="s">
        <v>21</v>
      </c>
      <c r="D11" s="18">
        <f>D4/D16*100</f>
        <v>88.228055783429042</v>
      </c>
      <c r="E11" s="18">
        <f>E4/E16*100</f>
        <v>84.080494122335125</v>
      </c>
      <c r="F11" s="9">
        <f t="shared" si="0"/>
        <v>4.147561661093917</v>
      </c>
      <c r="G11" s="10">
        <f t="shared" si="1"/>
        <v>4.9328464400545835E-2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0.18457752255947496</v>
      </c>
      <c r="E12" s="20">
        <f>E5/E16*100</f>
        <v>0.17931858936043038</v>
      </c>
      <c r="F12" s="9">
        <f t="shared" si="0"/>
        <v>5.2589331990445798E-3</v>
      </c>
      <c r="G12" s="10">
        <f t="shared" si="1"/>
        <v>2.932731747333861E-2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88.043478260869563</v>
      </c>
      <c r="E13" s="20">
        <f>E8/E16*100</f>
        <v>83.90117553297469</v>
      </c>
      <c r="F13" s="9">
        <f t="shared" si="0"/>
        <v>4.1423027278948723</v>
      </c>
      <c r="G13" s="10">
        <f t="shared" si="1"/>
        <v>4.9371212042992996E-2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317.58687130423226</v>
      </c>
      <c r="E14" s="18">
        <f>E4/E33*10000</f>
        <v>312.27106904742527</v>
      </c>
      <c r="F14" s="9">
        <f t="shared" si="0"/>
        <v>5.3158022568069896</v>
      </c>
      <c r="G14" s="10">
        <f t="shared" si="1"/>
        <v>1.7023037942716535E-2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31.75868713042323</v>
      </c>
      <c r="E15" s="18">
        <f>E4/E33*1000</f>
        <v>31.227106904742524</v>
      </c>
      <c r="F15" s="9">
        <f t="shared" si="0"/>
        <v>0.53158022568070606</v>
      </c>
      <c r="G15" s="10">
        <f t="shared" si="1"/>
        <v>1.7023037942716757E-2</v>
      </c>
    </row>
    <row r="16" spans="1:7" ht="92.1" customHeight="1" x14ac:dyDescent="0.25">
      <c r="A16" s="6" t="s">
        <v>30</v>
      </c>
      <c r="B16" s="7" t="s">
        <v>31</v>
      </c>
      <c r="C16" s="5" t="s">
        <v>8</v>
      </c>
      <c r="D16" s="16">
        <v>4876</v>
      </c>
      <c r="E16" s="16">
        <v>5019</v>
      </c>
      <c r="F16" s="9">
        <f t="shared" si="0"/>
        <v>-143</v>
      </c>
      <c r="G16" s="10">
        <f t="shared" si="1"/>
        <v>-2.8491731420601685E-2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11433</v>
      </c>
      <c r="E17" s="8">
        <f>E7+E10+E18+E21</f>
        <v>11418</v>
      </c>
      <c r="F17" s="9">
        <f t="shared" si="0"/>
        <v>15</v>
      </c>
      <c r="G17" s="10">
        <f t="shared" si="1"/>
        <v>1.3137151865476593E-3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1078</v>
      </c>
      <c r="E18" s="17">
        <f>E19+E20</f>
        <v>1075</v>
      </c>
      <c r="F18" s="9">
        <f t="shared" si="0"/>
        <v>3</v>
      </c>
      <c r="G18" s="10">
        <f t="shared" si="1"/>
        <v>2.7906976744185297E-3</v>
      </c>
    </row>
    <row r="19" spans="1:7" ht="18.75" x14ac:dyDescent="0.2">
      <c r="A19" s="6" t="s">
        <v>36</v>
      </c>
      <c r="B19" s="14" t="s">
        <v>12</v>
      </c>
      <c r="C19" s="15" t="s">
        <v>34</v>
      </c>
      <c r="D19" s="16">
        <v>1078</v>
      </c>
      <c r="E19" s="16">
        <v>1075</v>
      </c>
      <c r="F19" s="9">
        <f t="shared" si="0"/>
        <v>3</v>
      </c>
      <c r="G19" s="10">
        <f t="shared" si="1"/>
        <v>2.7906976744185297E-3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6607</v>
      </c>
      <c r="E21" s="17">
        <f>E22+E23</f>
        <v>6652</v>
      </c>
      <c r="F21" s="9">
        <f t="shared" si="0"/>
        <v>-45</v>
      </c>
      <c r="G21" s="10">
        <f t="shared" si="1"/>
        <v>-6.7648827420324631E-3</v>
      </c>
    </row>
    <row r="22" spans="1:7" ht="18.75" x14ac:dyDescent="0.2">
      <c r="A22" s="6" t="s">
        <v>39</v>
      </c>
      <c r="B22" s="14" t="s">
        <v>12</v>
      </c>
      <c r="C22" s="15" t="s">
        <v>34</v>
      </c>
      <c r="D22" s="16">
        <v>4176</v>
      </c>
      <c r="E22" s="16">
        <v>4176</v>
      </c>
      <c r="F22" s="9">
        <f t="shared" si="0"/>
        <v>0</v>
      </c>
      <c r="G22" s="10">
        <f t="shared" si="1"/>
        <v>0</v>
      </c>
    </row>
    <row r="23" spans="1:7" ht="59.1" customHeight="1" x14ac:dyDescent="0.2">
      <c r="A23" s="6" t="s">
        <v>40</v>
      </c>
      <c r="B23" s="14" t="s">
        <v>14</v>
      </c>
      <c r="C23" s="15" t="s">
        <v>34</v>
      </c>
      <c r="D23" s="16">
        <v>2431</v>
      </c>
      <c r="E23" s="16">
        <v>2476</v>
      </c>
      <c r="F23" s="9">
        <f t="shared" si="0"/>
        <v>-45</v>
      </c>
      <c r="G23" s="10">
        <f t="shared" si="1"/>
        <v>-1.817447495961233E-2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28.46082995195539</v>
      </c>
      <c r="E24" s="18">
        <f>E17/E27*100</f>
        <v>28.736095031962549</v>
      </c>
      <c r="F24" s="9">
        <f t="shared" si="0"/>
        <v>-0.27526508000715921</v>
      </c>
      <c r="G24" s="10">
        <f t="shared" si="1"/>
        <v>-9.5790704930850401E-3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2.6835279181499092</v>
      </c>
      <c r="E25" s="20">
        <f>(E18+E7)/E27*100</f>
        <v>2.7054915185986812</v>
      </c>
      <c r="F25" s="9">
        <f t="shared" si="0"/>
        <v>-2.1963600448771992E-2</v>
      </c>
      <c r="G25" s="10">
        <f t="shared" si="1"/>
        <v>-8.1181553509908078E-3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25.777302033805483</v>
      </c>
      <c r="E26" s="20">
        <f>(E10+E21)/E27*100</f>
        <v>26.030603513363872</v>
      </c>
      <c r="F26" s="9">
        <f t="shared" si="0"/>
        <v>-0.25330147955838811</v>
      </c>
      <c r="G26" s="10">
        <f t="shared" si="1"/>
        <v>-9.7309107500463954E-3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40171</v>
      </c>
      <c r="E27" s="16">
        <v>39734</v>
      </c>
      <c r="F27" s="9">
        <f t="shared" si="0"/>
        <v>437</v>
      </c>
      <c r="G27" s="10">
        <f t="shared" si="1"/>
        <v>1.099813761514068E-2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25.993172710631775</v>
      </c>
      <c r="E28" s="9">
        <f>(E30+E31)/E32*100</f>
        <v>26.107492666434645</v>
      </c>
      <c r="F28" s="9">
        <f t="shared" si="0"/>
        <v>-0.1143199558028698</v>
      </c>
      <c r="G28" s="10">
        <f t="shared" si="1"/>
        <v>-4.3788178843326975E-3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20.659971305595409</v>
      </c>
      <c r="E29" s="9">
        <f>E31/E32*100</f>
        <v>20.762690796996967</v>
      </c>
      <c r="F29" s="9">
        <f t="shared" si="0"/>
        <v>-0.10271949140155812</v>
      </c>
      <c r="G29" s="10">
        <f t="shared" si="1"/>
        <v>-4.9473111363973477E-3</v>
      </c>
    </row>
    <row r="30" spans="1:7" ht="31.5" x14ac:dyDescent="0.2">
      <c r="A30" s="6" t="s">
        <v>53</v>
      </c>
      <c r="B30" s="22" t="s">
        <v>54</v>
      </c>
      <c r="C30" s="15" t="s">
        <v>34</v>
      </c>
      <c r="D30" s="16">
        <v>1078</v>
      </c>
      <c r="E30" s="16">
        <v>1075</v>
      </c>
      <c r="F30" s="9">
        <f t="shared" si="0"/>
        <v>3</v>
      </c>
      <c r="G30" s="10">
        <f t="shared" si="1"/>
        <v>2.7906976744185297E-3</v>
      </c>
    </row>
    <row r="31" spans="1:7" ht="31.5" x14ac:dyDescent="0.2">
      <c r="A31" s="6" t="s">
        <v>55</v>
      </c>
      <c r="B31" s="22" t="s">
        <v>56</v>
      </c>
      <c r="C31" s="15" t="s">
        <v>34</v>
      </c>
      <c r="D31" s="16">
        <v>4176</v>
      </c>
      <c r="E31" s="16">
        <v>4176</v>
      </c>
      <c r="F31" s="9">
        <f t="shared" si="0"/>
        <v>0</v>
      </c>
      <c r="G31" s="10">
        <f t="shared" si="1"/>
        <v>0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20213</v>
      </c>
      <c r="E32" s="16">
        <v>20113</v>
      </c>
      <c r="F32" s="9">
        <f t="shared" si="0"/>
        <v>100</v>
      </c>
      <c r="G32" s="10">
        <f t="shared" si="1"/>
        <v>4.9719087157560349E-3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135459</v>
      </c>
      <c r="E33" s="16">
        <v>135139</v>
      </c>
      <c r="F33" s="9">
        <f t="shared" si="0"/>
        <v>320</v>
      </c>
      <c r="G33" s="10">
        <f t="shared" si="1"/>
        <v>2.3679322771368305E-3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30498.799999999999</v>
      </c>
      <c r="E34" s="9">
        <f>E35+E38</f>
        <v>29251.800000000003</v>
      </c>
      <c r="F34" s="9">
        <f t="shared" si="0"/>
        <v>1246.9999999999964</v>
      </c>
      <c r="G34" s="10">
        <f t="shared" si="1"/>
        <v>4.2629855256770322E-2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7408.3</v>
      </c>
      <c r="E35" s="23">
        <f>E36+E37</f>
        <v>7105.4</v>
      </c>
      <c r="F35" s="9">
        <f t="shared" si="0"/>
        <v>302.90000000000055</v>
      </c>
      <c r="G35" s="10">
        <f t="shared" si="1"/>
        <v>4.262954935682739E-2</v>
      </c>
    </row>
    <row r="36" spans="1:7" ht="18.75" x14ac:dyDescent="0.3">
      <c r="A36" s="6" t="s">
        <v>65</v>
      </c>
      <c r="B36" s="14" t="s">
        <v>12</v>
      </c>
      <c r="C36" s="15" t="s">
        <v>63</v>
      </c>
      <c r="D36" s="24">
        <v>7408.3</v>
      </c>
      <c r="E36" s="24">
        <v>7105.4</v>
      </c>
      <c r="F36" s="9">
        <f t="shared" ref="F36:F55" si="2">D36-E36</f>
        <v>302.90000000000055</v>
      </c>
      <c r="G36" s="10">
        <f t="shared" ref="G36:G55" si="3">D36/E36-1</f>
        <v>4.262954935682739E-2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23090.5</v>
      </c>
      <c r="E38" s="23">
        <f>E39+E40</f>
        <v>22146.400000000001</v>
      </c>
      <c r="F38" s="9">
        <f t="shared" si="2"/>
        <v>944.09999999999854</v>
      </c>
      <c r="G38" s="10">
        <f t="shared" si="3"/>
        <v>4.2629953401004173E-2</v>
      </c>
    </row>
    <row r="39" spans="1:7" ht="18.75" x14ac:dyDescent="0.2">
      <c r="A39" s="6" t="s">
        <v>68</v>
      </c>
      <c r="B39" s="14" t="s">
        <v>12</v>
      </c>
      <c r="C39" s="15" t="s">
        <v>63</v>
      </c>
      <c r="D39" s="26">
        <v>9553</v>
      </c>
      <c r="E39" s="26">
        <v>9162.4</v>
      </c>
      <c r="F39" s="9">
        <f t="shared" si="2"/>
        <v>390.60000000000036</v>
      </c>
      <c r="G39" s="10">
        <f t="shared" si="3"/>
        <v>4.263075176809572E-2</v>
      </c>
    </row>
    <row r="40" spans="1:7" ht="18.75" x14ac:dyDescent="0.2">
      <c r="A40" s="6" t="s">
        <v>69</v>
      </c>
      <c r="B40" s="14" t="s">
        <v>14</v>
      </c>
      <c r="C40" s="15" t="s">
        <v>63</v>
      </c>
      <c r="D40" s="26">
        <v>13537.5</v>
      </c>
      <c r="E40" s="26">
        <v>12984</v>
      </c>
      <c r="F40" s="9">
        <f t="shared" si="2"/>
        <v>553.5</v>
      </c>
      <c r="G40" s="10">
        <f t="shared" si="3"/>
        <v>4.2629390018484203E-2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 t="e">
        <f>D34/D44*100</f>
        <v>#DIV/0!</v>
      </c>
      <c r="E41" s="18" t="e">
        <f>E34/E44*100</f>
        <v>#DIV/0!</v>
      </c>
      <c r="F41" s="9" t="e">
        <f t="shared" si="2"/>
        <v>#DIV/0!</v>
      </c>
      <c r="G41" s="10" t="e">
        <f t="shared" si="3"/>
        <v>#DIV/0!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 t="e">
        <f>D35/D44*100</f>
        <v>#DIV/0!</v>
      </c>
      <c r="E42" s="20" t="e">
        <f>E35/E44*100</f>
        <v>#DIV/0!</v>
      </c>
      <c r="F42" s="9" t="e">
        <f t="shared" si="2"/>
        <v>#DIV/0!</v>
      </c>
      <c r="G42" s="10" t="e">
        <f t="shared" si="3"/>
        <v>#DIV/0!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 t="e">
        <f>D38/D44*100</f>
        <v>#DIV/0!</v>
      </c>
      <c r="E43" s="20" t="e">
        <f>E38/E44*100</f>
        <v>#DIV/0!</v>
      </c>
      <c r="F43" s="9" t="e">
        <f t="shared" si="2"/>
        <v>#DIV/0!</v>
      </c>
      <c r="G43" s="10" t="e">
        <f t="shared" si="3"/>
        <v>#DIV/0!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0</v>
      </c>
      <c r="E44" s="26">
        <v>0</v>
      </c>
      <c r="F44" s="9">
        <f t="shared" si="2"/>
        <v>0</v>
      </c>
      <c r="G44" s="10" t="e">
        <f t="shared" si="3"/>
        <v>#DIV/0!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0</v>
      </c>
      <c r="E45" s="9">
        <f>E46+E49</f>
        <v>0</v>
      </c>
      <c r="F45" s="9">
        <f t="shared" si="2"/>
        <v>0</v>
      </c>
      <c r="G45" s="10" t="e">
        <f t="shared" si="3"/>
        <v>#DIV/0!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0</v>
      </c>
      <c r="E46" s="23">
        <f>E47+E48</f>
        <v>0</v>
      </c>
      <c r="F46" s="9">
        <f t="shared" si="2"/>
        <v>0</v>
      </c>
      <c r="G46" s="10" t="e">
        <f t="shared" si="3"/>
        <v>#DIV/0!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0</v>
      </c>
      <c r="E47" s="26">
        <v>0</v>
      </c>
      <c r="F47" s="9">
        <f t="shared" si="2"/>
        <v>0</v>
      </c>
      <c r="G47" s="10" t="e">
        <f t="shared" si="3"/>
        <v>#DIV/0!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0</v>
      </c>
      <c r="E49" s="23">
        <f>E50+E51</f>
        <v>0</v>
      </c>
      <c r="F49" s="9">
        <f t="shared" si="2"/>
        <v>0</v>
      </c>
      <c r="G49" s="10" t="e">
        <f t="shared" si="3"/>
        <v>#DIV/0!</v>
      </c>
    </row>
    <row r="50" spans="1:7" ht="18.75" x14ac:dyDescent="0.2">
      <c r="A50" s="6" t="s">
        <v>84</v>
      </c>
      <c r="B50" s="14" t="s">
        <v>12</v>
      </c>
      <c r="C50" s="15" t="s">
        <v>63</v>
      </c>
      <c r="D50" s="26">
        <v>0</v>
      </c>
      <c r="E50" s="26">
        <v>0</v>
      </c>
      <c r="F50" s="9">
        <f t="shared" si="2"/>
        <v>0</v>
      </c>
      <c r="G50" s="10" t="e">
        <f t="shared" si="3"/>
        <v>#DIV/0!</v>
      </c>
    </row>
    <row r="51" spans="1:7" ht="18.75" x14ac:dyDescent="0.2">
      <c r="A51" s="6" t="s">
        <v>85</v>
      </c>
      <c r="B51" s="14" t="s">
        <v>14</v>
      </c>
      <c r="C51" s="15" t="s">
        <v>63</v>
      </c>
      <c r="D51" s="26">
        <v>0</v>
      </c>
      <c r="E51" s="26">
        <v>0</v>
      </c>
      <c r="F51" s="9">
        <f t="shared" si="2"/>
        <v>0</v>
      </c>
      <c r="G51" s="10" t="e">
        <f t="shared" si="3"/>
        <v>#DIV/0!</v>
      </c>
    </row>
    <row r="52" spans="1:7" ht="31.5" x14ac:dyDescent="0.25">
      <c r="A52" s="6" t="s">
        <v>86</v>
      </c>
      <c r="B52" s="27" t="s">
        <v>87</v>
      </c>
      <c r="C52" s="28" t="s">
        <v>88</v>
      </c>
      <c r="D52" s="29">
        <v>2845887100</v>
      </c>
      <c r="E52" s="30">
        <v>2981708949.3800001</v>
      </c>
      <c r="F52" s="9">
        <f t="shared" si="2"/>
        <v>-135821849.38000011</v>
      </c>
      <c r="G52" s="10">
        <f t="shared" si="3"/>
        <v>-4.5551679149717916E-2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233466.7</v>
      </c>
      <c r="E53" s="8">
        <f>E54+E55</f>
        <v>117000</v>
      </c>
      <c r="F53" s="9">
        <f t="shared" si="2"/>
        <v>116466.70000000001</v>
      </c>
      <c r="G53" s="10">
        <f t="shared" si="3"/>
        <v>0.99544188034188053</v>
      </c>
    </row>
    <row r="54" spans="1:7" ht="69.95" customHeight="1" x14ac:dyDescent="0.25">
      <c r="A54" s="6" t="s">
        <v>91</v>
      </c>
      <c r="B54" s="32" t="s">
        <v>92</v>
      </c>
      <c r="C54" s="28" t="s">
        <v>88</v>
      </c>
      <c r="D54" s="26">
        <v>233466.7</v>
      </c>
      <c r="E54" s="33">
        <v>117000</v>
      </c>
      <c r="F54" s="9">
        <f t="shared" si="2"/>
        <v>116466.70000000001</v>
      </c>
      <c r="G54" s="10">
        <f t="shared" si="3"/>
        <v>0.99544188034188053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2022-01-26T11:00:18Z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