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Приложение 2" sheetId="1" r:id="rId1"/>
  </sheets>
  <calcPr calcId="144525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5" i="1" l="1"/>
  <c r="F55" i="1"/>
  <c r="G54" i="1"/>
  <c r="F54" i="1"/>
  <c r="E53" i="1"/>
  <c r="D53" i="1"/>
  <c r="G53" i="1" s="1"/>
  <c r="G52" i="1"/>
  <c r="F52" i="1"/>
  <c r="G51" i="1"/>
  <c r="F51" i="1"/>
  <c r="G50" i="1"/>
  <c r="F50" i="1"/>
  <c r="E49" i="1"/>
  <c r="D49" i="1"/>
  <c r="G49" i="1" s="1"/>
  <c r="G48" i="1"/>
  <c r="F48" i="1"/>
  <c r="G47" i="1"/>
  <c r="F47" i="1"/>
  <c r="E46" i="1"/>
  <c r="D46" i="1"/>
  <c r="D45" i="1" s="1"/>
  <c r="G44" i="1"/>
  <c r="F44" i="1"/>
  <c r="G40" i="1"/>
  <c r="F40" i="1"/>
  <c r="G39" i="1"/>
  <c r="F39" i="1"/>
  <c r="E38" i="1"/>
  <c r="D38" i="1"/>
  <c r="D43" i="1" s="1"/>
  <c r="G37" i="1"/>
  <c r="F37" i="1"/>
  <c r="G36" i="1"/>
  <c r="F36" i="1"/>
  <c r="E35" i="1"/>
  <c r="D35" i="1"/>
  <c r="D42" i="1" s="1"/>
  <c r="G33" i="1"/>
  <c r="F33" i="1"/>
  <c r="G32" i="1"/>
  <c r="F32" i="1"/>
  <c r="G31" i="1"/>
  <c r="F31" i="1"/>
  <c r="G30" i="1"/>
  <c r="F30" i="1"/>
  <c r="E29" i="1"/>
  <c r="D29" i="1"/>
  <c r="E28" i="1"/>
  <c r="D28" i="1"/>
  <c r="G27" i="1"/>
  <c r="F27" i="1"/>
  <c r="G23" i="1"/>
  <c r="F23" i="1"/>
  <c r="G22" i="1"/>
  <c r="F22" i="1"/>
  <c r="E21" i="1"/>
  <c r="E26" i="1" s="1"/>
  <c r="D21" i="1"/>
  <c r="D26" i="1" s="1"/>
  <c r="G20" i="1"/>
  <c r="F20" i="1"/>
  <c r="G19" i="1"/>
  <c r="F19" i="1"/>
  <c r="E18" i="1"/>
  <c r="E25" i="1" s="1"/>
  <c r="D18" i="1"/>
  <c r="D25" i="1" s="1"/>
  <c r="G16" i="1"/>
  <c r="F16" i="1"/>
  <c r="G10" i="1"/>
  <c r="F10" i="1"/>
  <c r="G9" i="1"/>
  <c r="F9" i="1"/>
  <c r="E8" i="1"/>
  <c r="E13" i="1" s="1"/>
  <c r="D8" i="1"/>
  <c r="D13" i="1" s="1"/>
  <c r="G7" i="1"/>
  <c r="F7" i="1"/>
  <c r="G6" i="1"/>
  <c r="F6" i="1"/>
  <c r="E5" i="1"/>
  <c r="E12" i="1" s="1"/>
  <c r="D5" i="1"/>
  <c r="D12" i="1" s="1"/>
  <c r="D4" i="1" l="1"/>
  <c r="D15" i="1" s="1"/>
  <c r="G46" i="1"/>
  <c r="D17" i="1"/>
  <c r="D24" i="1" s="1"/>
  <c r="G29" i="1"/>
  <c r="D34" i="1"/>
  <c r="D41" i="1" s="1"/>
  <c r="G38" i="1"/>
  <c r="E45" i="1"/>
  <c r="G45" i="1" s="1"/>
  <c r="F53" i="1"/>
  <c r="E34" i="1"/>
  <c r="E41" i="1" s="1"/>
  <c r="G41" i="1" s="1"/>
  <c r="E4" i="1"/>
  <c r="E14" i="1" s="1"/>
  <c r="E17" i="1"/>
  <c r="G17" i="1" s="1"/>
  <c r="G28" i="1"/>
  <c r="G13" i="1"/>
  <c r="F13" i="1"/>
  <c r="G25" i="1"/>
  <c r="F25" i="1"/>
  <c r="G26" i="1"/>
  <c r="F26" i="1"/>
  <c r="G12" i="1"/>
  <c r="F12" i="1"/>
  <c r="E42" i="1"/>
  <c r="G42" i="1" s="1"/>
  <c r="F5" i="1"/>
  <c r="F17" i="1"/>
  <c r="F18" i="1"/>
  <c r="F21" i="1"/>
  <c r="F28" i="1"/>
  <c r="F29" i="1"/>
  <c r="F35" i="1"/>
  <c r="F38" i="1"/>
  <c r="F46" i="1"/>
  <c r="F49" i="1"/>
  <c r="E43" i="1"/>
  <c r="F43" i="1" s="1"/>
  <c r="F4" i="1"/>
  <c r="F8" i="1"/>
  <c r="G5" i="1"/>
  <c r="G8" i="1"/>
  <c r="G18" i="1"/>
  <c r="G21" i="1"/>
  <c r="G35" i="1"/>
  <c r="E11" i="1"/>
  <c r="D11" i="1"/>
  <c r="D14" i="1"/>
  <c r="F45" i="1" l="1"/>
  <c r="F34" i="1"/>
  <c r="E15" i="1"/>
  <c r="G15" i="1" s="1"/>
  <c r="G34" i="1"/>
  <c r="G4" i="1"/>
  <c r="E24" i="1"/>
  <c r="G24" i="1" s="1"/>
  <c r="G43" i="1"/>
  <c r="F41" i="1"/>
  <c r="G14" i="1"/>
  <c r="F14" i="1"/>
  <c r="F42" i="1"/>
  <c r="F15" i="1"/>
  <c r="G11" i="1"/>
  <c r="F11" i="1"/>
  <c r="F24" i="1" l="1"/>
</calcChain>
</file>

<file path=xl/sharedStrings.xml><?xml version="1.0" encoding="utf-8"?>
<sst xmlns="http://schemas.openxmlformats.org/spreadsheetml/2006/main" count="163" uniqueCount="96">
  <si>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</si>
  <si>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</si>
  <si>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</si>
  <si>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</si>
  <si>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</si>
  <si>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</si>
  <si>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</si>
  <si>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</si>
  <si>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</si>
  <si>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</si>
  <si>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</si>
  <si>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</si>
  <si>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</si>
  <si>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</si>
  <si>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</si>
  <si>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</si>
  <si>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</si>
  <si>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</si>
  <si>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</si>
  <si>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</si>
  <si>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</si>
  <si>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</si>
  <si>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</si>
  <si>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</si>
  <si>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</si>
  <si>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</si>
  <si>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</si>
  <si>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</si>
  <si>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</si>
  <si>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</si>
  <si>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</si>
  <si>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</si>
  <si>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</si>
  <si>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</si>
  <si>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</si>
  <si>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</si>
  <si>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</si>
  <si>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</si>
  <si>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</si>
  <si>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</si>
  <si>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</si>
  <si>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</si>
  <si>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</si>
  <si>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</si>
  <si>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</si>
  <si>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</si>
  <si>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</si>
  <si>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</si>
  <si>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</si>
  <si>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</si>
  <si>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</si>
  <si>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</si>
  <si>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</si>
  <si>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</si>
  <si>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</si>
  <si>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</si>
  <si>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</si>
  <si>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</si>
  <si>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</si>
  <si>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</si>
  <si>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</si>
  <si>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</si>
  <si>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</si>
  <si>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</si>
  <si>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</si>
  <si>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</si>
  <si>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</si>
  <si>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</si>
  <si>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</si>
  <si>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</si>
  <si>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</si>
  <si>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</si>
  <si>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</si>
  <si>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</si>
  <si>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</si>
  <si>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</si>
  <si>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</si>
  <si>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</si>
  <si>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</si>
  <si>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</si>
  <si>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</si>
  <si>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</si>
  <si>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</si>
  <si>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</si>
  <si>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</si>
  <si>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</si>
  <si>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</si>
  <si>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</si>
  <si>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</si>
  <si>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</si>
  <si>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</si>
  <si>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</si>
  <si>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</si>
  <si>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</si>
  <si>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</si>
  <si>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Динамика развития малого и среднего предпринимательства в Крымском районе по итогам 4 квартала 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</si>
</sst>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9" x14ac:knownFonts="1">
    <font>
      <sz val="9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top" wrapText="1"/>
    </xf>
  </cellStyleXfs>
  <cellXfs count="36">
    <xf numFmtId="0" fontId="0" fillId="0" borderId="0" xfId="0">
      <alignment vertical="top" wrapText="1"/>
    </xf>
    <xf numFmtId="1" fontId="2" fillId="0" borderId="0" xfId="0" applyNumberFormat="1" applyFont="1" applyBorder="1" applyAlignment="1" applyProtection="1">
      <alignment horizontal="center" wrapText="1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</xf>
    <xf numFmtId="1" fontId="1" fillId="0" borderId="1" xfId="0" applyNumberFormat="1" applyFont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 applyProtection="1">
      <alignment wrapText="1"/>
    </xf>
    <xf numFmtId="3" fontId="4" fillId="0" borderId="1" xfId="0" applyNumberFormat="1" applyFont="1" applyBorder="1" applyAlignment="1" applyProtection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10" fontId="4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12"/>
    </xf>
    <xf numFmtId="1" fontId="5" fillId="0" borderId="1" xfId="0" applyNumberFormat="1" applyFont="1" applyBorder="1" applyAlignment="1" applyProtection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vertical="top" wrapText="1" indent="15"/>
    </xf>
    <xf numFmtId="1" fontId="2" fillId="0" borderId="1" xfId="0" applyNumberFormat="1" applyFont="1" applyBorder="1" applyAlignment="1" applyProtection="1">
      <alignment horizontal="center" vertical="center" wrapText="1"/>
    </xf>
    <xf numFmtId="3" fontId="7" fillId="0" borderId="1" xfId="0" applyNumberFormat="1" applyFont="1" applyBorder="1" applyAlignment="1" applyProtection="1">
      <alignment horizontal="center" vertical="center"/>
      <protection locked="0"/>
    </xf>
    <xf numFmtId="3" fontId="6" fillId="0" borderId="1" xfId="0" applyNumberFormat="1" applyFont="1" applyBorder="1" applyAlignment="1" applyProtection="1">
      <alignment horizontal="center" vertical="center"/>
    </xf>
    <xf numFmtId="165" fontId="4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wrapText="1" indent="12"/>
    </xf>
    <xf numFmtId="165" fontId="7" fillId="0" borderId="1" xfId="0" applyNumberFormat="1" applyFont="1" applyBorder="1" applyAlignment="1" applyProtection="1">
      <alignment horizontal="center" vertical="center"/>
    </xf>
    <xf numFmtId="1" fontId="1" fillId="0" borderId="1" xfId="0" applyNumberFormat="1" applyFont="1" applyBorder="1" applyAlignment="1" applyProtection="1">
      <alignment horizontal="left" wrapText="1"/>
    </xf>
    <xf numFmtId="1" fontId="1" fillId="0" borderId="1" xfId="0" applyNumberFormat="1" applyFont="1" applyBorder="1" applyAlignment="1" applyProtection="1">
      <alignment vertical="top" wrapText="1"/>
    </xf>
    <xf numFmtId="164" fontId="6" fillId="0" borderId="1" xfId="0" applyNumberFormat="1" applyFont="1" applyBorder="1" applyAlignment="1" applyProtection="1">
      <alignment horizontal="center" vertical="center"/>
    </xf>
    <xf numFmtId="165" fontId="7" fillId="0" borderId="1" xfId="0" applyNumberFormat="1" applyFont="1" applyBorder="1" applyAlignment="1" applyProtection="1">
      <alignment horizontal="center"/>
      <protection locked="0"/>
    </xf>
    <xf numFmtId="165" fontId="7" fillId="0" borderId="1" xfId="0" applyNumberFormat="1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center" vertical="center"/>
      <protection locked="0"/>
    </xf>
    <xf numFmtId="3" fontId="4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wrapText="1" indent="12"/>
    </xf>
    <xf numFmtId="0" fontId="1" fillId="0" borderId="1" xfId="0" applyFont="1" applyBorder="1" applyAlignment="1" applyProtection="1">
      <alignment horizontal="left" wrapText="1" indent="15"/>
    </xf>
    <xf numFmtId="3" fontId="7" fillId="0" borderId="0" xfId="0" applyNumberFormat="1" applyFont="1" applyBorder="1" applyAlignment="1" applyProtection="1">
      <alignment horizontal="center" vertical="center"/>
      <protection locked="0"/>
    </xf>
    <xf numFmtId="1" fontId="8" fillId="0" borderId="0" xfId="0" applyNumberFormat="1" applyFont="1" applyAlignment="1" applyProtection="1">
      <protection locked="0"/>
    </xf>
    <xf numFmtId="1" fontId="8" fillId="0" borderId="0" xfId="0" applyNumberFormat="1" applyFont="1" applyAlignment="1" applyProtection="1">
      <alignment horizontal="center" vertical="center"/>
      <protection locked="0"/>
    </xf>
  </cellXfs>
  <cellStyles count="1"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E56"/>
  <sheetViews>
    <sheetView tabSelected="1" topLeftCell="A37" zoomScale="70" zoomScaleNormal="70" workbookViewId="0">
      <selection activeCell="D42" sqref="D42"/>
    </sheetView>
  </sheetViews>
  <sheetFormatPr defaultRowHeight="12" x14ac:dyDescent="0.2"/>
  <cols>
    <col min="1" max="1" width="8" collapsed="1"/>
    <col min="2" max="2" width="86.42578125" collapsed="1"/>
    <col min="3" max="3" width="10.7109375" collapsed="1"/>
    <col min="4" max="5" width="22.42578125" collapsed="1"/>
    <col min="6" max="7" width="17.85546875" collapsed="1"/>
    <col min="8" max="1019" width="16.42578125" collapsed="1"/>
  </cols>
  <sheetData>
    <row r="1" spans="1:7" ht="45.75" customHeight="1" x14ac:dyDescent="0.25">
      <c r="B1" s="2" t="s">
        <v>95</v>
      </c>
      <c r="C1" s="2"/>
      <c r="D1" s="2"/>
      <c r="E1" s="2"/>
      <c r="F1" s="2"/>
      <c r="G1" s="3"/>
    </row>
    <row r="2" spans="1:7" ht="15" customHeight="1" x14ac:dyDescent="0.25">
      <c r="B2" s="1"/>
      <c r="C2" s="1"/>
      <c r="D2" s="1"/>
      <c r="E2" s="1"/>
      <c r="F2" s="1"/>
      <c r="G2" s="4"/>
    </row>
    <row r="3" spans="1:7" ht="47.25" x14ac:dyDescent="0.2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</row>
    <row r="4" spans="1:7" ht="18.75" x14ac:dyDescent="0.25">
      <c r="A4" s="6">
        <v>1</v>
      </c>
      <c r="B4" s="7" t="s">
        <v>7</v>
      </c>
      <c r="C4" s="5" t="s">
        <v>8</v>
      </c>
      <c r="D4" s="8">
        <f>D5+D8</f>
        <v>4241</v>
      </c>
      <c r="E4" s="8">
        <f>E5+E8</f>
        <v>4443</v>
      </c>
      <c r="F4" s="9">
        <f t="shared" ref="F4:F35" si="0">D4-E4</f>
        <v>-202</v>
      </c>
      <c r="G4" s="10">
        <f t="shared" ref="G4:G35" si="1">D4/E4-1</f>
        <v>-4.5464776052216993E-2</v>
      </c>
    </row>
    <row r="5" spans="1:7" ht="19.5" x14ac:dyDescent="0.2">
      <c r="A5" s="6" t="s">
        <v>9</v>
      </c>
      <c r="B5" s="11" t="s">
        <v>10</v>
      </c>
      <c r="C5" s="12" t="s">
        <v>8</v>
      </c>
      <c r="D5" s="13">
        <f>D6+D7</f>
        <v>3</v>
      </c>
      <c r="E5" s="13">
        <f>E6+E7</f>
        <v>2</v>
      </c>
      <c r="F5" s="9">
        <f t="shared" si="0"/>
        <v>1</v>
      </c>
      <c r="G5" s="10">
        <f t="shared" si="1"/>
        <v>0.5</v>
      </c>
    </row>
    <row r="6" spans="1:7" ht="26.1" customHeight="1" x14ac:dyDescent="0.2">
      <c r="A6" s="6" t="s">
        <v>11</v>
      </c>
      <c r="B6" s="14" t="s">
        <v>12</v>
      </c>
      <c r="C6" s="15" t="s">
        <v>8</v>
      </c>
      <c r="D6" s="16">
        <v>3</v>
      </c>
      <c r="E6" s="16">
        <v>2</v>
      </c>
      <c r="F6" s="9">
        <f t="shared" si="0"/>
        <v>1</v>
      </c>
      <c r="G6" s="10">
        <f t="shared" si="1"/>
        <v>0.5</v>
      </c>
    </row>
    <row r="7" spans="1:7" ht="18.75" x14ac:dyDescent="0.2">
      <c r="A7" s="6" t="s">
        <v>13</v>
      </c>
      <c r="B7" s="14" t="s">
        <v>14</v>
      </c>
      <c r="C7" s="15" t="s">
        <v>8</v>
      </c>
      <c r="D7" s="16">
        <v>0</v>
      </c>
      <c r="E7" s="16">
        <v>0</v>
      </c>
      <c r="F7" s="9">
        <f t="shared" si="0"/>
        <v>0</v>
      </c>
      <c r="G7" s="10" t="e">
        <f t="shared" si="1"/>
        <v>#DIV/0!</v>
      </c>
    </row>
    <row r="8" spans="1:7" ht="17.45" customHeight="1" x14ac:dyDescent="0.2">
      <c r="A8" s="6" t="s">
        <v>15</v>
      </c>
      <c r="B8" s="11" t="s">
        <v>16</v>
      </c>
      <c r="C8" s="12" t="s">
        <v>8</v>
      </c>
      <c r="D8" s="17">
        <f>D9+D10</f>
        <v>4238</v>
      </c>
      <c r="E8" s="17">
        <f>E9+E10</f>
        <v>4441</v>
      </c>
      <c r="F8" s="9">
        <f t="shared" si="0"/>
        <v>-203</v>
      </c>
      <c r="G8" s="10">
        <f t="shared" si="1"/>
        <v>-4.571042557982441E-2</v>
      </c>
    </row>
    <row r="9" spans="1:7" ht="18.75" x14ac:dyDescent="0.2">
      <c r="A9" s="6" t="s">
        <v>17</v>
      </c>
      <c r="B9" s="14" t="s">
        <v>12</v>
      </c>
      <c r="C9" s="15" t="s">
        <v>8</v>
      </c>
      <c r="D9" s="16">
        <v>558</v>
      </c>
      <c r="E9" s="16">
        <v>553</v>
      </c>
      <c r="F9" s="9">
        <f t="shared" si="0"/>
        <v>5</v>
      </c>
      <c r="G9" s="10">
        <f t="shared" si="1"/>
        <v>9.0415913200723175E-3</v>
      </c>
    </row>
    <row r="10" spans="1:7" ht="36.950000000000003" customHeight="1" x14ac:dyDescent="0.2">
      <c r="A10" s="6" t="s">
        <v>18</v>
      </c>
      <c r="B10" s="14" t="s">
        <v>14</v>
      </c>
      <c r="C10" s="15" t="s">
        <v>8</v>
      </c>
      <c r="D10" s="16">
        <v>3680</v>
      </c>
      <c r="E10" s="16">
        <v>3888</v>
      </c>
      <c r="F10" s="9">
        <f t="shared" si="0"/>
        <v>-208</v>
      </c>
      <c r="G10" s="10">
        <f t="shared" si="1"/>
        <v>-5.3497942386831254E-2</v>
      </c>
    </row>
    <row r="11" spans="1:7" ht="47.25" x14ac:dyDescent="0.25">
      <c r="A11" s="6" t="s">
        <v>19</v>
      </c>
      <c r="B11" s="7" t="s">
        <v>20</v>
      </c>
      <c r="C11" s="5" t="s">
        <v>21</v>
      </c>
      <c r="D11" s="18">
        <f>D4/D16*100</f>
        <v>84.498904164176139</v>
      </c>
      <c r="E11" s="18">
        <f>E4/E16*100</f>
        <v>80.126239855725885</v>
      </c>
      <c r="F11" s="9">
        <f t="shared" si="0"/>
        <v>4.3726643084502541</v>
      </c>
      <c r="G11" s="10">
        <f t="shared" si="1"/>
        <v>5.4572189039740371E-2</v>
      </c>
    </row>
    <row r="12" spans="1:7" ht="18.75" x14ac:dyDescent="0.25">
      <c r="A12" s="6" t="s">
        <v>22</v>
      </c>
      <c r="B12" s="19" t="s">
        <v>23</v>
      </c>
      <c r="C12" s="15" t="s">
        <v>21</v>
      </c>
      <c r="D12" s="20">
        <f>D5/D16*100</f>
        <v>5.9772863120143446E-2</v>
      </c>
      <c r="E12" s="20">
        <f>E5/E16*100</f>
        <v>3.6068530207394048E-2</v>
      </c>
      <c r="F12" s="9">
        <f t="shared" si="0"/>
        <v>2.3704332912749398E-2</v>
      </c>
      <c r="G12" s="10">
        <f t="shared" si="1"/>
        <v>0.65720263000597701</v>
      </c>
    </row>
    <row r="13" spans="1:7" ht="18.75" x14ac:dyDescent="0.25">
      <c r="A13" s="6" t="s">
        <v>24</v>
      </c>
      <c r="B13" s="19" t="s">
        <v>25</v>
      </c>
      <c r="C13" s="15" t="s">
        <v>21</v>
      </c>
      <c r="D13" s="20">
        <f>D8/D16*100</f>
        <v>84.439131301055994</v>
      </c>
      <c r="E13" s="20">
        <f>E8/E16*100</f>
        <v>80.090171325518483</v>
      </c>
      <c r="F13" s="9">
        <f t="shared" si="0"/>
        <v>4.348959975537511</v>
      </c>
      <c r="G13" s="10">
        <f t="shared" si="1"/>
        <v>5.4300795010933323E-2</v>
      </c>
    </row>
    <row r="14" spans="1:7" ht="31.5" x14ac:dyDescent="0.25">
      <c r="A14" s="6" t="s">
        <v>26</v>
      </c>
      <c r="B14" s="7" t="s">
        <v>27</v>
      </c>
      <c r="C14" s="5" t="s">
        <v>8</v>
      </c>
      <c r="D14" s="18">
        <f>D4/D33*10000</f>
        <v>314.31578323253882</v>
      </c>
      <c r="E14" s="18">
        <f>E4/E33*10000</f>
        <v>329.33798839200341</v>
      </c>
      <c r="F14" s="9">
        <f t="shared" si="0"/>
        <v>-15.02220515946459</v>
      </c>
      <c r="G14" s="10">
        <f t="shared" si="1"/>
        <v>-4.5613338542603854E-2</v>
      </c>
    </row>
    <row r="15" spans="1:7" ht="31.5" x14ac:dyDescent="0.25">
      <c r="A15" s="6" t="s">
        <v>28</v>
      </c>
      <c r="B15" s="7" t="s">
        <v>29</v>
      </c>
      <c r="C15" s="5" t="s">
        <v>8</v>
      </c>
      <c r="D15" s="18">
        <f>D4/D33*1000</f>
        <v>31.431578323253884</v>
      </c>
      <c r="E15" s="18">
        <f>E4/E33*1000</f>
        <v>32.933798839200342</v>
      </c>
      <c r="F15" s="9">
        <f t="shared" si="0"/>
        <v>-1.5022205159464583</v>
      </c>
      <c r="G15" s="10">
        <f t="shared" si="1"/>
        <v>-4.5613338542603854E-2</v>
      </c>
    </row>
    <row r="16" spans="1:7" ht="36.950000000000003" customHeight="1" x14ac:dyDescent="0.25">
      <c r="A16" s="6" t="s">
        <v>30</v>
      </c>
      <c r="B16" s="7" t="s">
        <v>31</v>
      </c>
      <c r="C16" s="5" t="s">
        <v>8</v>
      </c>
      <c r="D16" s="16">
        <v>5019</v>
      </c>
      <c r="E16" s="16">
        <v>5545</v>
      </c>
      <c r="F16" s="9">
        <f t="shared" si="0"/>
        <v>-526</v>
      </c>
      <c r="G16" s="10">
        <f t="shared" si="1"/>
        <v>-9.4860234445446334E-2</v>
      </c>
    </row>
    <row r="17" spans="1:7" ht="31.5" x14ac:dyDescent="0.25">
      <c r="A17" s="6" t="s">
        <v>32</v>
      </c>
      <c r="B17" s="21" t="s">
        <v>33</v>
      </c>
      <c r="C17" s="5" t="s">
        <v>34</v>
      </c>
      <c r="D17" s="8">
        <f>D7+D10+D18+D21</f>
        <v>11099</v>
      </c>
      <c r="E17" s="8">
        <f>E7+E10+E18+E21</f>
        <v>11343</v>
      </c>
      <c r="F17" s="9">
        <f t="shared" si="0"/>
        <v>-244</v>
      </c>
      <c r="G17" s="10">
        <f t="shared" si="1"/>
        <v>-2.1511064092391785E-2</v>
      </c>
    </row>
    <row r="18" spans="1:7" ht="19.5" x14ac:dyDescent="0.2">
      <c r="A18" s="6" t="s">
        <v>35</v>
      </c>
      <c r="B18" s="11" t="s">
        <v>10</v>
      </c>
      <c r="C18" s="12" t="s">
        <v>34</v>
      </c>
      <c r="D18" s="17">
        <f>D19+D20</f>
        <v>440</v>
      </c>
      <c r="E18" s="17">
        <f>E19+E20</f>
        <v>435</v>
      </c>
      <c r="F18" s="9">
        <f t="shared" si="0"/>
        <v>5</v>
      </c>
      <c r="G18" s="10">
        <f t="shared" si="1"/>
        <v>1.1494252873563315E-2</v>
      </c>
    </row>
    <row r="19" spans="1:7" ht="18.75" x14ac:dyDescent="0.2">
      <c r="A19" s="6" t="s">
        <v>36</v>
      </c>
      <c r="B19" s="14" t="s">
        <v>12</v>
      </c>
      <c r="C19" s="15" t="s">
        <v>34</v>
      </c>
      <c r="D19" s="16">
        <v>440</v>
      </c>
      <c r="E19" s="16">
        <v>435</v>
      </c>
      <c r="F19" s="9">
        <f t="shared" si="0"/>
        <v>5</v>
      </c>
      <c r="G19" s="10">
        <f t="shared" si="1"/>
        <v>1.1494252873563315E-2</v>
      </c>
    </row>
    <row r="20" spans="1:7" ht="18.75" x14ac:dyDescent="0.2">
      <c r="A20" s="6" t="s">
        <v>37</v>
      </c>
      <c r="B20" s="14" t="s">
        <v>14</v>
      </c>
      <c r="C20" s="15" t="s">
        <v>34</v>
      </c>
      <c r="D20" s="16">
        <v>0</v>
      </c>
      <c r="E20" s="16">
        <v>0</v>
      </c>
      <c r="F20" s="9">
        <f t="shared" si="0"/>
        <v>0</v>
      </c>
      <c r="G20" s="10" t="e">
        <f t="shared" si="1"/>
        <v>#DIV/0!</v>
      </c>
    </row>
    <row r="21" spans="1:7" ht="17.45" customHeight="1" x14ac:dyDescent="0.2">
      <c r="A21" s="6" t="s">
        <v>38</v>
      </c>
      <c r="B21" s="11" t="s">
        <v>16</v>
      </c>
      <c r="C21" s="12" t="s">
        <v>34</v>
      </c>
      <c r="D21" s="17">
        <f>D22+D23</f>
        <v>6979</v>
      </c>
      <c r="E21" s="17">
        <f>E22+E23</f>
        <v>7020</v>
      </c>
      <c r="F21" s="9">
        <f t="shared" si="0"/>
        <v>-41</v>
      </c>
      <c r="G21" s="10">
        <f t="shared" si="1"/>
        <v>-5.8404558404558937E-3</v>
      </c>
    </row>
    <row r="22" spans="1:7" ht="18.75" x14ac:dyDescent="0.2">
      <c r="A22" s="6" t="s">
        <v>39</v>
      </c>
      <c r="B22" s="14" t="s">
        <v>12</v>
      </c>
      <c r="C22" s="15" t="s">
        <v>34</v>
      </c>
      <c r="D22" s="16">
        <v>4552</v>
      </c>
      <c r="E22" s="16">
        <v>4552</v>
      </c>
      <c r="F22" s="9">
        <f t="shared" si="0"/>
        <v>0</v>
      </c>
      <c r="G22" s="10">
        <f t="shared" si="1"/>
        <v>0</v>
      </c>
    </row>
    <row r="23" spans="1:7" ht="36.950000000000003" customHeight="1" x14ac:dyDescent="0.2">
      <c r="A23" s="6" t="s">
        <v>40</v>
      </c>
      <c r="B23" s="14" t="s">
        <v>14</v>
      </c>
      <c r="C23" s="15" t="s">
        <v>34</v>
      </c>
      <c r="D23" s="16">
        <v>2427</v>
      </c>
      <c r="E23" s="16">
        <v>2468</v>
      </c>
      <c r="F23" s="9">
        <f t="shared" si="0"/>
        <v>-41</v>
      </c>
      <c r="G23" s="10">
        <f t="shared" si="1"/>
        <v>-1.661264181523503E-2</v>
      </c>
    </row>
    <row r="24" spans="1:7" ht="47.25" x14ac:dyDescent="0.25">
      <c r="A24" s="6" t="s">
        <v>41</v>
      </c>
      <c r="B24" s="7" t="s">
        <v>42</v>
      </c>
      <c r="C24" s="5" t="s">
        <v>21</v>
      </c>
      <c r="D24" s="18">
        <f>D17/D27*100</f>
        <v>27.806589001628463</v>
      </c>
      <c r="E24" s="18">
        <f>E17/E27*100</f>
        <v>28.427146508946922</v>
      </c>
      <c r="F24" s="9">
        <f t="shared" si="0"/>
        <v>-0.62055750731845905</v>
      </c>
      <c r="G24" s="10">
        <f t="shared" si="1"/>
        <v>-2.1829750204550025E-2</v>
      </c>
    </row>
    <row r="25" spans="1:7" ht="31.5" x14ac:dyDescent="0.25">
      <c r="A25" s="6" t="s">
        <v>43</v>
      </c>
      <c r="B25" s="19" t="s">
        <v>44</v>
      </c>
      <c r="C25" s="15" t="s">
        <v>21</v>
      </c>
      <c r="D25" s="20">
        <f>(D18+D7)/D27*100</f>
        <v>1.1023424777652513</v>
      </c>
      <c r="E25" s="20">
        <f>(E18+E7)/E27*100</f>
        <v>1.0901709187509399</v>
      </c>
      <c r="F25" s="9">
        <f t="shared" si="0"/>
        <v>1.2171559014311439E-2</v>
      </c>
      <c r="G25" s="10">
        <f t="shared" si="1"/>
        <v>1.1164817190552956E-2</v>
      </c>
    </row>
    <row r="26" spans="1:7" ht="31.5" x14ac:dyDescent="0.25">
      <c r="A26" s="6" t="s">
        <v>45</v>
      </c>
      <c r="B26" s="19" t="s">
        <v>46</v>
      </c>
      <c r="C26" s="15" t="s">
        <v>21</v>
      </c>
      <c r="D26" s="20">
        <f>(D10+D21)/D27*100</f>
        <v>26.704246523863212</v>
      </c>
      <c r="E26" s="20">
        <f>(E10+E21)/E27*100</f>
        <v>27.336975590195976</v>
      </c>
      <c r="F26" s="9">
        <f t="shared" si="0"/>
        <v>-0.63272906633276449</v>
      </c>
      <c r="G26" s="10">
        <f t="shared" si="1"/>
        <v>-2.314554015842496E-2</v>
      </c>
    </row>
    <row r="27" spans="1:7" ht="31.5" x14ac:dyDescent="0.2">
      <c r="A27" s="6" t="s">
        <v>47</v>
      </c>
      <c r="B27" s="22" t="s">
        <v>48</v>
      </c>
      <c r="C27" s="5" t="s">
        <v>34</v>
      </c>
      <c r="D27" s="16">
        <v>39915</v>
      </c>
      <c r="E27" s="16">
        <v>39902</v>
      </c>
      <c r="F27" s="9">
        <f t="shared" si="0"/>
        <v>13</v>
      </c>
      <c r="G27" s="10">
        <f t="shared" si="1"/>
        <v>3.2579820560374451E-4</v>
      </c>
    </row>
    <row r="28" spans="1:7" ht="63" x14ac:dyDescent="0.2">
      <c r="A28" s="6" t="s">
        <v>49</v>
      </c>
      <c r="B28" s="22" t="s">
        <v>50</v>
      </c>
      <c r="C28" s="5" t="s">
        <v>21</v>
      </c>
      <c r="D28" s="9">
        <f>(D30+D31)/D32*100</f>
        <v>24.22360248447205</v>
      </c>
      <c r="E28" s="9">
        <f>(E30+E31)/E32*100</f>
        <v>24.650289160199694</v>
      </c>
      <c r="F28" s="9">
        <f t="shared" si="0"/>
        <v>-0.42668667572764463</v>
      </c>
      <c r="G28" s="10">
        <f t="shared" si="1"/>
        <v>-1.7309601236506822E-2</v>
      </c>
    </row>
    <row r="29" spans="1:7" ht="63" x14ac:dyDescent="0.2">
      <c r="A29" s="6" t="s">
        <v>51</v>
      </c>
      <c r="B29" s="22" t="s">
        <v>52</v>
      </c>
      <c r="C29" s="5" t="s">
        <v>21</v>
      </c>
      <c r="D29" s="9">
        <f>D31/D32*100</f>
        <v>22.088509316770185</v>
      </c>
      <c r="E29" s="9">
        <f>E31/E32*100</f>
        <v>22.50012357273491</v>
      </c>
      <c r="F29" s="9">
        <f t="shared" si="0"/>
        <v>-0.41161425596472512</v>
      </c>
      <c r="G29" s="10">
        <f t="shared" si="1"/>
        <v>-1.8293866459627273E-2</v>
      </c>
    </row>
    <row r="30" spans="1:7" ht="31.5" x14ac:dyDescent="0.2">
      <c r="A30" s="6" t="s">
        <v>53</v>
      </c>
      <c r="B30" s="22" t="s">
        <v>54</v>
      </c>
      <c r="C30" s="15" t="s">
        <v>34</v>
      </c>
      <c r="D30" s="16">
        <v>440</v>
      </c>
      <c r="E30" s="16">
        <v>435</v>
      </c>
      <c r="F30" s="9">
        <f t="shared" si="0"/>
        <v>5</v>
      </c>
      <c r="G30" s="10">
        <f t="shared" si="1"/>
        <v>1.1494252873563315E-2</v>
      </c>
    </row>
    <row r="31" spans="1:7" ht="31.5" x14ac:dyDescent="0.2">
      <c r="A31" s="6" t="s">
        <v>55</v>
      </c>
      <c r="B31" s="22" t="s">
        <v>56</v>
      </c>
      <c r="C31" s="15" t="s">
        <v>34</v>
      </c>
      <c r="D31" s="16">
        <v>4552</v>
      </c>
      <c r="E31" s="16">
        <v>4552</v>
      </c>
      <c r="F31" s="9">
        <f t="shared" si="0"/>
        <v>0</v>
      </c>
      <c r="G31" s="10">
        <f t="shared" si="1"/>
        <v>0</v>
      </c>
    </row>
    <row r="32" spans="1:7" ht="31.5" x14ac:dyDescent="0.2">
      <c r="A32" s="6" t="s">
        <v>57</v>
      </c>
      <c r="B32" s="22" t="s">
        <v>58</v>
      </c>
      <c r="C32" s="15" t="s">
        <v>34</v>
      </c>
      <c r="D32" s="16">
        <v>20608</v>
      </c>
      <c r="E32" s="16">
        <v>20231</v>
      </c>
      <c r="F32" s="9">
        <f t="shared" si="0"/>
        <v>377</v>
      </c>
      <c r="G32" s="10">
        <f t="shared" si="1"/>
        <v>1.8634768424694803E-2</v>
      </c>
    </row>
    <row r="33" spans="1:7" ht="31.5" x14ac:dyDescent="0.2">
      <c r="A33" s="6" t="s">
        <v>59</v>
      </c>
      <c r="B33" s="22" t="s">
        <v>60</v>
      </c>
      <c r="C33" s="5" t="s">
        <v>34</v>
      </c>
      <c r="D33" s="16">
        <v>134928</v>
      </c>
      <c r="E33" s="16">
        <v>134907</v>
      </c>
      <c r="F33" s="9">
        <f t="shared" si="0"/>
        <v>21</v>
      </c>
      <c r="G33" s="10">
        <f t="shared" si="1"/>
        <v>1.5566278992196203E-4</v>
      </c>
    </row>
    <row r="34" spans="1:7" ht="18.75" x14ac:dyDescent="0.25">
      <c r="A34" s="6" t="s">
        <v>61</v>
      </c>
      <c r="B34" s="7" t="s">
        <v>62</v>
      </c>
      <c r="C34" s="5" t="s">
        <v>63</v>
      </c>
      <c r="D34" s="9">
        <f>D35+D38</f>
        <v>23797.200000000001</v>
      </c>
      <c r="E34" s="9">
        <f>E35+E38</f>
        <v>24650.100000000002</v>
      </c>
      <c r="F34" s="9">
        <f t="shared" si="0"/>
        <v>-852.90000000000146</v>
      </c>
      <c r="G34" s="10">
        <f t="shared" si="1"/>
        <v>-3.4600265313325385E-2</v>
      </c>
    </row>
    <row r="35" spans="1:7" ht="19.5" x14ac:dyDescent="0.2">
      <c r="A35" s="6" t="s">
        <v>64</v>
      </c>
      <c r="B35" s="11" t="s">
        <v>10</v>
      </c>
      <c r="C35" s="12" t="s">
        <v>63</v>
      </c>
      <c r="D35" s="23">
        <f>D36+D37</f>
        <v>798.8</v>
      </c>
      <c r="E35" s="23">
        <f>E36+E37</f>
        <v>940.4</v>
      </c>
      <c r="F35" s="9">
        <f t="shared" si="0"/>
        <v>-141.60000000000002</v>
      </c>
      <c r="G35" s="10">
        <f t="shared" si="1"/>
        <v>-0.15057422373458107</v>
      </c>
    </row>
    <row r="36" spans="1:7" ht="36.950000000000003" customHeight="1" x14ac:dyDescent="0.3">
      <c r="A36" s="6" t="s">
        <v>65</v>
      </c>
      <c r="B36" s="14" t="s">
        <v>12</v>
      </c>
      <c r="C36" s="15" t="s">
        <v>63</v>
      </c>
      <c r="D36" s="24">
        <v>798.8</v>
      </c>
      <c r="E36" s="24">
        <v>940.4</v>
      </c>
      <c r="F36" s="9">
        <f t="shared" ref="F36:F55" si="2">D36-E36</f>
        <v>-141.60000000000002</v>
      </c>
      <c r="G36" s="10">
        <f t="shared" ref="G36:G55" si="3">D36/E36-1</f>
        <v>-0.15057422373458107</v>
      </c>
    </row>
    <row r="37" spans="1:7" ht="18.75" x14ac:dyDescent="0.2">
      <c r="A37" s="6" t="s">
        <v>66</v>
      </c>
      <c r="B37" s="14" t="s">
        <v>14</v>
      </c>
      <c r="C37" s="15" t="s">
        <v>63</v>
      </c>
      <c r="D37" s="25">
        <v>0</v>
      </c>
      <c r="E37" s="25">
        <v>0</v>
      </c>
      <c r="F37" s="9">
        <f t="shared" si="2"/>
        <v>0</v>
      </c>
      <c r="G37" s="10" t="e">
        <f t="shared" si="3"/>
        <v>#DIV/0!</v>
      </c>
    </row>
    <row r="38" spans="1:7" ht="19.5" x14ac:dyDescent="0.2">
      <c r="A38" s="6" t="s">
        <v>67</v>
      </c>
      <c r="B38" s="11" t="s">
        <v>16</v>
      </c>
      <c r="C38" s="12" t="s">
        <v>63</v>
      </c>
      <c r="D38" s="23">
        <f>D39+D40</f>
        <v>22998.400000000001</v>
      </c>
      <c r="E38" s="23">
        <f>E39+E40</f>
        <v>23709.7</v>
      </c>
      <c r="F38" s="9">
        <f t="shared" si="2"/>
        <v>-711.29999999999927</v>
      </c>
      <c r="G38" s="10">
        <f t="shared" si="3"/>
        <v>-3.0000379591475168E-2</v>
      </c>
    </row>
    <row r="39" spans="1:7" ht="36.950000000000003" customHeight="1" x14ac:dyDescent="0.2">
      <c r="A39" s="6" t="s">
        <v>68</v>
      </c>
      <c r="B39" s="14" t="s">
        <v>12</v>
      </c>
      <c r="C39" s="15" t="s">
        <v>63</v>
      </c>
      <c r="D39" s="26">
        <v>10014.4</v>
      </c>
      <c r="E39" s="26">
        <v>10324.1</v>
      </c>
      <c r="F39" s="9">
        <f t="shared" si="2"/>
        <v>-309.70000000000073</v>
      </c>
      <c r="G39" s="10">
        <f t="shared" si="3"/>
        <v>-2.9997772202904005E-2</v>
      </c>
    </row>
    <row r="40" spans="1:7" ht="36.950000000000003" customHeight="1" x14ac:dyDescent="0.2">
      <c r="A40" s="6" t="s">
        <v>69</v>
      </c>
      <c r="B40" s="14" t="s">
        <v>14</v>
      </c>
      <c r="C40" s="15" t="s">
        <v>63</v>
      </c>
      <c r="D40" s="26">
        <v>12984</v>
      </c>
      <c r="E40" s="26">
        <v>13385.6</v>
      </c>
      <c r="F40" s="9">
        <f t="shared" si="2"/>
        <v>-401.60000000000036</v>
      </c>
      <c r="G40" s="10">
        <f t="shared" si="3"/>
        <v>-3.0002390628735331E-2</v>
      </c>
    </row>
    <row r="41" spans="1:7" ht="47.25" x14ac:dyDescent="0.25">
      <c r="A41" s="6" t="s">
        <v>70</v>
      </c>
      <c r="B41" s="7" t="s">
        <v>71</v>
      </c>
      <c r="C41" s="5" t="s">
        <v>21</v>
      </c>
      <c r="D41" s="18" t="e">
        <f>D34/D44*100</f>
        <v>#DIV/0!</v>
      </c>
      <c r="E41" s="18" t="e">
        <f>E34/E44*100</f>
        <v>#DIV/0!</v>
      </c>
      <c r="F41" s="9" t="e">
        <f t="shared" si="2"/>
        <v>#DIV/0!</v>
      </c>
      <c r="G41" s="10" t="e">
        <f t="shared" si="3"/>
        <v>#DIV/0!</v>
      </c>
    </row>
    <row r="42" spans="1:7" ht="18.75" x14ac:dyDescent="0.25">
      <c r="A42" s="6" t="s">
        <v>72</v>
      </c>
      <c r="B42" s="19" t="s">
        <v>73</v>
      </c>
      <c r="C42" s="15" t="s">
        <v>21</v>
      </c>
      <c r="D42" s="20" t="e">
        <f>D35/D44*100</f>
        <v>#DIV/0!</v>
      </c>
      <c r="E42" s="20" t="e">
        <f>E35/E44*100</f>
        <v>#DIV/0!</v>
      </c>
      <c r="F42" s="9" t="e">
        <f t="shared" si="2"/>
        <v>#DIV/0!</v>
      </c>
      <c r="G42" s="10" t="e">
        <f t="shared" si="3"/>
        <v>#DIV/0!</v>
      </c>
    </row>
    <row r="43" spans="1:7" ht="18.75" x14ac:dyDescent="0.25">
      <c r="A43" s="6" t="s">
        <v>74</v>
      </c>
      <c r="B43" s="19" t="s">
        <v>75</v>
      </c>
      <c r="C43" s="15" t="s">
        <v>21</v>
      </c>
      <c r="D43" s="20" t="e">
        <f>D38/D44*100</f>
        <v>#DIV/0!</v>
      </c>
      <c r="E43" s="20" t="e">
        <f>E38/E44*100</f>
        <v>#DIV/0!</v>
      </c>
      <c r="F43" s="9" t="e">
        <f t="shared" si="2"/>
        <v>#DIV/0!</v>
      </c>
      <c r="G43" s="10" t="e">
        <f t="shared" si="3"/>
        <v>#DIV/0!</v>
      </c>
    </row>
    <row r="44" spans="1:7" ht="31.5" x14ac:dyDescent="0.2">
      <c r="A44" s="6" t="s">
        <v>76</v>
      </c>
      <c r="B44" s="22" t="s">
        <v>77</v>
      </c>
      <c r="C44" s="5" t="s">
        <v>63</v>
      </c>
      <c r="D44" s="26">
        <v>0</v>
      </c>
      <c r="E44" s="26">
        <v>0</v>
      </c>
      <c r="F44" s="9">
        <f t="shared" si="2"/>
        <v>0</v>
      </c>
      <c r="G44" s="10" t="e">
        <f t="shared" si="3"/>
        <v>#DIV/0!</v>
      </c>
    </row>
    <row r="45" spans="1:7" ht="31.5" x14ac:dyDescent="0.25">
      <c r="A45" s="6" t="s">
        <v>78</v>
      </c>
      <c r="B45" s="7" t="s">
        <v>79</v>
      </c>
      <c r="C45" s="5" t="s">
        <v>63</v>
      </c>
      <c r="D45" s="9">
        <f>D46+D49</f>
        <v>236.29999999999998</v>
      </c>
      <c r="E45" s="9">
        <f>E46+E49</f>
        <v>238.89999999999998</v>
      </c>
      <c r="F45" s="9">
        <f t="shared" si="2"/>
        <v>-2.5999999999999943</v>
      </c>
      <c r="G45" s="10">
        <f t="shared" si="3"/>
        <v>-1.0883214734198399E-2</v>
      </c>
    </row>
    <row r="46" spans="1:7" ht="19.5" x14ac:dyDescent="0.2">
      <c r="A46" s="6" t="s">
        <v>80</v>
      </c>
      <c r="B46" s="11" t="s">
        <v>10</v>
      </c>
      <c r="C46" s="12" t="s">
        <v>63</v>
      </c>
      <c r="D46" s="23">
        <f>D47+D48</f>
        <v>18.7</v>
      </c>
      <c r="E46" s="23">
        <f>E47+E48</f>
        <v>17.7</v>
      </c>
      <c r="F46" s="9">
        <f t="shared" si="2"/>
        <v>1</v>
      </c>
      <c r="G46" s="10">
        <f t="shared" si="3"/>
        <v>5.6497175141242861E-2</v>
      </c>
    </row>
    <row r="47" spans="1:7" ht="18.75" x14ac:dyDescent="0.2">
      <c r="A47" s="6" t="s">
        <v>81</v>
      </c>
      <c r="B47" s="14" t="s">
        <v>12</v>
      </c>
      <c r="C47" s="15" t="s">
        <v>63</v>
      </c>
      <c r="D47" s="26">
        <v>18.7</v>
      </c>
      <c r="E47" s="26">
        <v>17.7</v>
      </c>
      <c r="F47" s="9">
        <f t="shared" si="2"/>
        <v>1</v>
      </c>
      <c r="G47" s="10">
        <f t="shared" si="3"/>
        <v>5.6497175141242861E-2</v>
      </c>
    </row>
    <row r="48" spans="1:7" ht="18.75" x14ac:dyDescent="0.2">
      <c r="A48" s="6" t="s">
        <v>82</v>
      </c>
      <c r="B48" s="14" t="s">
        <v>14</v>
      </c>
      <c r="C48" s="15" t="s">
        <v>63</v>
      </c>
      <c r="D48" s="26">
        <v>0</v>
      </c>
      <c r="E48" s="26">
        <v>0</v>
      </c>
      <c r="F48" s="9">
        <f t="shared" si="2"/>
        <v>0</v>
      </c>
      <c r="G48" s="10" t="e">
        <f t="shared" si="3"/>
        <v>#DIV/0!</v>
      </c>
    </row>
    <row r="49" spans="1:7" ht="19.5" x14ac:dyDescent="0.2">
      <c r="A49" s="6" t="s">
        <v>83</v>
      </c>
      <c r="B49" s="11" t="s">
        <v>16</v>
      </c>
      <c r="C49" s="12" t="s">
        <v>63</v>
      </c>
      <c r="D49" s="23">
        <f>D50+D51</f>
        <v>217.6</v>
      </c>
      <c r="E49" s="23">
        <f>E50+E51</f>
        <v>221.2</v>
      </c>
      <c r="F49" s="9">
        <f t="shared" si="2"/>
        <v>-3.5999999999999943</v>
      </c>
      <c r="G49" s="10">
        <f t="shared" si="3"/>
        <v>-1.6274864376130127E-2</v>
      </c>
    </row>
    <row r="50" spans="1:7" ht="36.950000000000003" customHeight="1" x14ac:dyDescent="0.2">
      <c r="A50" s="6" t="s">
        <v>84</v>
      </c>
      <c r="B50" s="14" t="s">
        <v>12</v>
      </c>
      <c r="C50" s="15" t="s">
        <v>63</v>
      </c>
      <c r="D50" s="26">
        <v>85.5</v>
      </c>
      <c r="E50" s="26">
        <v>86.7</v>
      </c>
      <c r="F50" s="9">
        <f t="shared" si="2"/>
        <v>-1.2000000000000028</v>
      </c>
      <c r="G50" s="10">
        <f t="shared" si="3"/>
        <v>-1.384083044982698E-2</v>
      </c>
    </row>
    <row r="51" spans="1:7" ht="36.950000000000003" customHeight="1" x14ac:dyDescent="0.2">
      <c r="A51" s="6" t="s">
        <v>85</v>
      </c>
      <c r="B51" s="14" t="s">
        <v>14</v>
      </c>
      <c r="C51" s="15" t="s">
        <v>63</v>
      </c>
      <c r="D51" s="26">
        <v>132.1</v>
      </c>
      <c r="E51" s="26">
        <v>134.5</v>
      </c>
      <c r="F51" s="9">
        <f t="shared" si="2"/>
        <v>-2.4000000000000057</v>
      </c>
      <c r="G51" s="10">
        <f t="shared" si="3"/>
        <v>-1.7843866171003753E-2</v>
      </c>
    </row>
    <row r="52" spans="1:7" ht="81" customHeight="1" x14ac:dyDescent="0.25">
      <c r="A52" s="6" t="s">
        <v>86</v>
      </c>
      <c r="B52" s="27" t="s">
        <v>87</v>
      </c>
      <c r="C52" s="28" t="s">
        <v>88</v>
      </c>
      <c r="D52" s="29">
        <v>2981708949.3800001</v>
      </c>
      <c r="E52" s="30">
        <v>2466879146.5700002</v>
      </c>
      <c r="F52" s="9">
        <f t="shared" si="2"/>
        <v>514829802.80999994</v>
      </c>
      <c r="G52" s="10">
        <f t="shared" si="3"/>
        <v>0.20869680767532928</v>
      </c>
    </row>
    <row r="53" spans="1:7" ht="63" x14ac:dyDescent="0.25">
      <c r="A53" s="6" t="s">
        <v>89</v>
      </c>
      <c r="B53" s="31" t="s">
        <v>90</v>
      </c>
      <c r="C53" s="28" t="s">
        <v>88</v>
      </c>
      <c r="D53" s="9">
        <f>D54+D55</f>
        <v>117000</v>
      </c>
      <c r="E53" s="8">
        <f>E54+E55</f>
        <v>477100</v>
      </c>
      <c r="F53" s="9">
        <f t="shared" si="2"/>
        <v>-360100</v>
      </c>
      <c r="G53" s="10">
        <f t="shared" si="3"/>
        <v>-0.75476839237057214</v>
      </c>
    </row>
    <row r="54" spans="1:7" ht="92.1" customHeight="1" x14ac:dyDescent="0.25">
      <c r="A54" s="6" t="s">
        <v>91</v>
      </c>
      <c r="B54" s="32" t="s">
        <v>92</v>
      </c>
      <c r="C54" s="28" t="s">
        <v>88</v>
      </c>
      <c r="D54" s="26">
        <v>117000</v>
      </c>
      <c r="E54" s="33">
        <v>477100</v>
      </c>
      <c r="F54" s="9">
        <f t="shared" si="2"/>
        <v>-360100</v>
      </c>
      <c r="G54" s="10">
        <f t="shared" si="3"/>
        <v>-0.75476839237057214</v>
      </c>
    </row>
    <row r="55" spans="1:7" ht="31.5" x14ac:dyDescent="0.25">
      <c r="A55" s="6" t="s">
        <v>93</v>
      </c>
      <c r="B55" s="32" t="s">
        <v>94</v>
      </c>
      <c r="C55" s="28" t="s">
        <v>88</v>
      </c>
      <c r="D55" s="25">
        <v>0</v>
      </c>
      <c r="E55" s="16">
        <v>0</v>
      </c>
      <c r="F55" s="9">
        <f t="shared" si="2"/>
        <v>0</v>
      </c>
      <c r="G55" s="10" t="e">
        <f t="shared" si="3"/>
        <v>#DIV/0!</v>
      </c>
    </row>
    <row r="56" spans="1:7" x14ac:dyDescent="0.2">
      <c r="B56" s="34"/>
      <c r="C56" s="35"/>
      <c r="D56" s="35"/>
      <c r="E56" s="35"/>
      <c r="F56" s="35"/>
      <c r="G56" s="35"/>
    </row>
  </sheetData>
  <mergeCells count="2">
    <mergeCell ref="B1:F1"/>
    <mergeCell ref="B2:F2"/>
  </mergeCells>
  <conditionalFormatting sqref="D6:E7 D16:E16 D19:E20 D10 E9:E10 D22:E23 D30:E33 D39:E40 D47:E48 D50:E51 D27:E27 D44:E44">
    <cfRule type="cellIs" dxfId="3" priority="86" operator="equal">
      <formula>#REF!</formula>
    </cfRule>
    <cfRule type="cellIs" dxfId="2" priority="87" operator="notBetween">
      <formula>#REF!-0.15</formula>
      <formula>#REF!+0.15</formula>
    </cfRule>
  </conditionalFormatting>
  <conditionalFormatting sqref="D9">
    <cfRule type="cellIs" dxfId="1" priority="106" operator="equal">
      <formula>#REF!</formula>
    </cfRule>
    <cfRule type="cellIs" dxfId="0" priority="107" operator="notBetween">
      <formula>#REF! -0.15</formula>
      <formula>#REF!+0.15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 Windows</cp:lastModifiedBy>
  <cp:revision>254</cp:revision>
  <dcterms:created xsi:type="dcterms:W3CDTF">2017-01-20T15:44:22Z</dcterms:created>
  <dcterms:modified xsi:type="dcterms:W3CDTF">2021-07-14T08:37:19Z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